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28800" windowHeight="1218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_xlnm.Print_Area" localSheetId="0">'PLXXIV tuan'!$A$1:$G$59</definedName>
    <definedName name="Phulucngay" localSheetId="0" hidden="1">{"'Sheet1'!$L$16"}</definedName>
    <definedName name="Phulucngay" hidden="1">{"'Sheet1'!$L$16"}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TH" localSheetId="0" hidden="1">{"'Sheet1'!$L$16"}</definedName>
    <definedName name="TH" hidden="1">{"'Sheet1'!$L$16"}</definedName>
    <definedName name="Thay" hidden="1">#REF!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34" i="2" l="1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18" i="2"/>
  <c r="H29" i="2" l="1"/>
  <c r="I29" i="2" s="1"/>
  <c r="H27" i="2"/>
  <c r="I27" i="2" s="1"/>
  <c r="H25" i="2"/>
  <c r="I25" i="2" s="1"/>
  <c r="I19" i="2"/>
  <c r="I21" i="2"/>
  <c r="I23" i="2"/>
  <c r="I28" i="2"/>
  <c r="H20" i="2"/>
  <c r="I20" i="2" s="1"/>
  <c r="H18" i="2"/>
  <c r="I18" i="2" s="1"/>
  <c r="F35" i="2" l="1"/>
  <c r="H15" i="2" l="1"/>
  <c r="F36" i="2" l="1"/>
  <c r="F15" i="2" l="1"/>
  <c r="D11" i="2" l="1"/>
  <c r="D12" i="2"/>
  <c r="D10" i="2"/>
  <c r="D9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<sst xmlns="http://schemas.openxmlformats.org/spreadsheetml/2006/main" count="69" uniqueCount="65">
  <si>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</si>
  <si>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</si>
  <si>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</si>
  <si>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</si>
  <si>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</si>
  <si>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</si>
  <si>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</si>
  <si>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</si>
  <si>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</si>
  <si>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</si>
  <si>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</si>
  <si>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</si>
  <si>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</si>
  <si>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</si>
  <si>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</si>
  <si>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</si>
  <si>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</si>
  <si>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</si>
  <si>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</si>
  <si>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</si>
  <si>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</si>
  <si>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</si>
  <si>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</si>
  <si>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</si>
  <si>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</si>
  <si>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</si>
  <si>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</si>
  <si>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</si>
  <si>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</si>
  <si>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</si>
  <si>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</si>
  <si>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</si>
  <si>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</si>
  <si>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</si>
  <si>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</si>
  <si>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</si>
  <si>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</si>
  <si>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</si>
  <si>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</si>
  <si>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</si>
  <si>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</si>
  <si>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</si>
  <si>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</si>
  <si>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</si>
  <si>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</si>
  <si>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</si>
  <si>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</si>
  <si>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</si>
  <si>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</si>
  <si>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</si>
  <si>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</si>
  <si>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</si>
  <si>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</si>
  <si>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</si>
  <si>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</si>
  <si>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</si>
  <si>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</si>
  <si>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</si>
  <si>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</si>
  <si>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</si>
  <si>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</si>
  <si>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</si>
  <si>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</si>
  <si>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</si>
  <si>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Vũ Minh Hồng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</si>
</sst>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51">
    <font>
      <sz val="11"/>
      <name val="Times New Roman"/>
      <family val="1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Times New Roman"/>
      <family val="2"/>
      <scheme val="major"/>
    </font>
    <font>
      <b/>
      <sz val="15"/>
      <color theme="3"/>
      <name val="Arial"/>
      <family val="2"/>
      <scheme val="minor"/>
    </font>
    <font>
      <b/>
      <sz val="13"/>
      <color theme="3"/>
      <name val="Arial"/>
      <family val="2"/>
      <scheme val="minor"/>
    </font>
    <font>
      <b/>
      <sz val="11"/>
      <color theme="3"/>
      <name val="Arial"/>
      <family val="2"/>
      <scheme val="minor"/>
    </font>
    <font>
      <sz val="11"/>
      <color rgb="FF006100"/>
      <name val="Arial"/>
      <family val="2"/>
      <scheme val="minor"/>
    </font>
    <font>
      <sz val="11"/>
      <color rgb="FF9C0006"/>
      <name val="Arial"/>
      <family val="2"/>
      <scheme val="minor"/>
    </font>
    <font>
      <sz val="11"/>
      <color rgb="FF9C6500"/>
      <name val="Arial"/>
      <family val="2"/>
      <scheme val="minor"/>
    </font>
    <font>
      <sz val="11"/>
      <color rgb="FF3F3F76"/>
      <name val="Arial"/>
      <family val="2"/>
      <scheme val="minor"/>
    </font>
    <font>
      <b/>
      <sz val="11"/>
      <color rgb="FF3F3F3F"/>
      <name val="Arial"/>
      <family val="2"/>
      <scheme val="minor"/>
    </font>
    <font>
      <b/>
      <sz val="11"/>
      <color rgb="FFFA7D00"/>
      <name val="Arial"/>
      <family val="2"/>
      <scheme val="minor"/>
    </font>
    <font>
      <sz val="11"/>
      <color rgb="FFFA7D00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rgb="FFFF0000"/>
      <name val="Arial"/>
      <family val="2"/>
      <scheme val="minor"/>
    </font>
    <font>
      <i/>
      <sz val="11"/>
      <color rgb="FF7F7F7F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164" fontId="10" fillId="0" borderId="0" applyFont="0" applyFill="0" applyBorder="0" applyAlignment="0" applyProtection="0"/>
    <xf numFmtId="0" fontId="13" fillId="0" borderId="0"/>
    <xf numFmtId="0" fontId="10" fillId="0" borderId="0"/>
    <xf numFmtId="164" fontId="11" fillId="0" borderId="0" applyFont="0" applyFill="0" applyBorder="0" applyAlignment="0" applyProtection="0"/>
    <xf numFmtId="0" fontId="11" fillId="0" borderId="0"/>
    <xf numFmtId="164" fontId="12" fillId="0" borderId="0" applyFont="0" applyFill="0" applyBorder="0" applyAlignment="0" applyProtection="0"/>
    <xf numFmtId="164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43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43" fontId="7" fillId="0" borderId="0" applyFont="0" applyFill="0" applyBorder="0" applyAlignment="0" applyProtection="0"/>
    <xf numFmtId="0" fontId="7" fillId="10" borderId="10" applyNumberFormat="0" applyFont="0" applyAlignment="0" applyProtection="0"/>
    <xf numFmtId="43" fontId="7" fillId="0" borderId="0" applyFont="0" applyFill="0" applyBorder="0" applyAlignment="0" applyProtection="0"/>
    <xf numFmtId="0" fontId="7" fillId="0" borderId="0"/>
    <xf numFmtId="0" fontId="6" fillId="0" borderId="0"/>
    <xf numFmtId="43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43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164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164" fontId="2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15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164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164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43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0" fontId="50" fillId="0" borderId="0" xfId="119" applyFont="1"/>
    <xf numFmtId="164" fontId="16" fillId="2" borderId="0" xfId="7" applyNumberFormat="1" applyFont="1" applyFill="1"/>
    <xf numFmtId="43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164" fontId="26" fillId="2" borderId="1" xfId="5" applyNumberFormat="1" applyFont="1" applyFill="1" applyBorder="1" applyAlignment="1">
      <alignment horizontal="right" vertical="center" wrapText="1"/>
    </xf>
    <xf numFmtId="164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168" fontId="16" fillId="2" borderId="0" xfId="7" applyNumberFormat="1" applyFont="1" applyFill="1"/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  <xf numFmtId="0" fontId="20" fillId="2" borderId="1" xfId="5" applyFont="1" applyFill="1" applyBorder="1" applyAlignment="1">
      <alignment horizontal="left" vertical="center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  <xf numFmtId="165" fontId="16" fillId="2" borderId="0" xfId="7" applyNumberFormat="1" applyFont="1" applyFill="1"/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Check Cell" xfId="27" builtinId="23" customBuiltin="1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N59"/>
  <sheetViews>
    <sheetView showGridLines="0" tabSelected="1" view="pageBreakPreview" topLeftCell="A28" zoomScale="60" zoomScaleNormal="60" workbookViewId="0">
      <selection activeCell="A59" sqref="A59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hidden="1" customWidth="1"/>
    <col min="9" max="9" width="14.85546875" style="1" hidden="1" customWidth="1"/>
    <col min="10" max="10" width="14.7109375" style="66" hidden="1" customWidth="1"/>
    <col min="11" max="11" width="16.5703125" style="66" hidden="1" customWidth="1"/>
    <col min="12" max="12" width="9.42578125" style="1" hidden="1" customWidth="1"/>
    <col min="13" max="13" width="14.7109375" style="1" hidden="1" customWidth="1"/>
    <col min="14" max="14" width="0" style="1" hidden="1" customWidth="1"/>
    <col min="15" max="16384" width="9.42578125" style="1"/>
  </cols>
  <sheetData>
    <row r="1" spans="1:8" ht="34.700000000000003" customHeight="1">
      <c r="A1" s="109" t="s">
        <v>9</v>
      </c>
      <c r="B1" s="109"/>
      <c r="C1" s="109"/>
      <c r="D1" s="109"/>
      <c r="E1" s="109"/>
      <c r="F1" s="109"/>
      <c r="G1" s="109"/>
    </row>
    <row r="2" spans="1:8" ht="43.5" customHeight="1">
      <c r="A2" s="110" t="s">
        <v>61</v>
      </c>
      <c r="B2" s="110"/>
      <c r="C2" s="110"/>
      <c r="D2" s="110"/>
      <c r="E2" s="110"/>
      <c r="F2" s="110"/>
      <c r="G2" s="110"/>
    </row>
    <row r="3" spans="1:8" ht="0.6" customHeight="1">
      <c r="G3" s="2"/>
    </row>
    <row r="4" spans="1:8" ht="38.25" customHeight="1">
      <c r="A4" s="111" t="s">
        <v>10</v>
      </c>
      <c r="B4" s="111"/>
      <c r="C4" s="111"/>
      <c r="D4" s="111"/>
      <c r="E4" s="111"/>
      <c r="F4" s="111"/>
      <c r="G4" s="111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112" t="s">
        <v>54</v>
      </c>
      <c r="E6" s="112"/>
      <c r="F6" s="112"/>
      <c r="G6" s="112"/>
    </row>
    <row r="7" spans="1:8" ht="35.25" customHeight="1">
      <c r="A7" s="9">
        <v>2</v>
      </c>
      <c r="B7" s="10"/>
      <c r="C7" s="11" t="s">
        <v>12</v>
      </c>
      <c r="D7" s="113" t="s">
        <v>62</v>
      </c>
      <c r="E7" s="113"/>
      <c r="F7" s="113"/>
      <c r="G7" s="113"/>
    </row>
    <row r="8" spans="1:8" ht="35.25" customHeight="1">
      <c r="A8" s="9">
        <v>3</v>
      </c>
      <c r="B8" s="10"/>
      <c r="C8" s="11" t="s">
        <v>13</v>
      </c>
      <c r="D8" s="108" t="s">
        <v>55</v>
      </c>
      <c r="E8" s="108"/>
      <c r="F8" s="10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8 tháng 7 năm 2025 tới ngày 14 tháng 7 năm 2025</v>
      </c>
      <c r="E9" s="14"/>
      <c r="F9" s="15"/>
      <c r="G9" s="16"/>
    </row>
    <row r="10" spans="1:8" ht="32.2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8/7/2025 to 14/7/2025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"&amp;MONTH(F15+1)&amp;" năm "&amp;YEAR(F15)</f>
        <v>Ngày 15 tháng 7 năm 2025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45853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98" t="s">
        <v>17</v>
      </c>
      <c r="B14" s="98" t="s">
        <v>18</v>
      </c>
      <c r="C14" s="103"/>
      <c r="D14" s="104"/>
      <c r="E14" s="98" t="s">
        <v>2</v>
      </c>
      <c r="F14" s="80" t="s">
        <v>59</v>
      </c>
      <c r="G14" s="81" t="s">
        <v>59</v>
      </c>
    </row>
    <row r="15" spans="1:8" ht="20.25" customHeight="1">
      <c r="A15" s="99"/>
      <c r="B15" s="82"/>
      <c r="C15" s="83"/>
      <c r="D15" s="84"/>
      <c r="E15" s="99"/>
      <c r="F15" s="85">
        <f>G15+7</f>
        <v>45852</v>
      </c>
      <c r="G15" s="86">
        <v>45845</v>
      </c>
      <c r="H15" s="70">
        <f>G15+1</f>
        <v>45846</v>
      </c>
    </row>
    <row r="16" spans="1:8" ht="36.6" customHeight="1">
      <c r="A16" s="25" t="s">
        <v>3</v>
      </c>
      <c r="B16" s="105" t="s">
        <v>19</v>
      </c>
      <c r="C16" s="106"/>
      <c r="D16" s="107"/>
      <c r="E16" s="25"/>
      <c r="F16" s="67"/>
      <c r="G16" s="67"/>
    </row>
    <row r="17" spans="1:14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14" ht="20.25" customHeight="1">
      <c r="A18" s="28" t="s">
        <v>22</v>
      </c>
      <c r="B18" s="62"/>
      <c r="C18" s="102" t="s">
        <v>23</v>
      </c>
      <c r="D18" s="102"/>
      <c r="E18" s="29"/>
      <c r="F18" s="30">
        <v>409717633548</v>
      </c>
      <c r="G18" s="30">
        <v>409309428554</v>
      </c>
      <c r="H18" s="72">
        <f>G22</f>
        <v>409717633548</v>
      </c>
      <c r="I18" s="87">
        <f>F18-H18</f>
        <v>0</v>
      </c>
      <c r="M18" s="30">
        <v>409309428554</v>
      </c>
      <c r="N18" s="114">
        <f>M18-G18</f>
        <v>0</v>
      </c>
    </row>
    <row r="19" spans="1:14" ht="35.1" customHeight="1">
      <c r="A19" s="28" t="s">
        <v>24</v>
      </c>
      <c r="B19" s="62"/>
      <c r="C19" s="102" t="s">
        <v>25</v>
      </c>
      <c r="D19" s="102"/>
      <c r="E19" s="29"/>
      <c r="F19" s="30"/>
      <c r="G19" s="30"/>
      <c r="H19" s="72"/>
      <c r="I19" s="87">
        <f t="shared" ref="I19:I29" si="0">F19-H19</f>
        <v>0</v>
      </c>
      <c r="M19" s="30"/>
      <c r="N19" s="114">
        <f t="shared" ref="N19:N36" si="1">M19-G19</f>
        <v>0</v>
      </c>
    </row>
    <row r="20" spans="1:14" ht="20.25" customHeight="1">
      <c r="A20" s="28" t="s">
        <v>26</v>
      </c>
      <c r="B20" s="62"/>
      <c r="C20" s="102" t="s">
        <v>27</v>
      </c>
      <c r="D20" s="102"/>
      <c r="E20" s="29"/>
      <c r="F20" s="31">
        <v>12897.28</v>
      </c>
      <c r="G20" s="31">
        <v>12885.19</v>
      </c>
      <c r="H20" s="72">
        <f>G24</f>
        <v>12897.28</v>
      </c>
      <c r="I20" s="87">
        <f t="shared" si="0"/>
        <v>0</v>
      </c>
      <c r="M20" s="31">
        <v>12885.19</v>
      </c>
      <c r="N20" s="114">
        <f t="shared" si="1"/>
        <v>0</v>
      </c>
    </row>
    <row r="21" spans="1:14" ht="38.450000000000003" customHeight="1">
      <c r="A21" s="26" t="s">
        <v>28</v>
      </c>
      <c r="B21" s="96" t="s">
        <v>29</v>
      </c>
      <c r="C21" s="96"/>
      <c r="D21" s="96"/>
      <c r="E21" s="26"/>
      <c r="F21" s="32"/>
      <c r="G21" s="32"/>
      <c r="H21" s="72"/>
      <c r="I21" s="87">
        <f t="shared" si="0"/>
        <v>0</v>
      </c>
      <c r="M21" s="32"/>
      <c r="N21" s="114">
        <f t="shared" si="1"/>
        <v>0</v>
      </c>
    </row>
    <row r="22" spans="1:14" ht="20.25" customHeight="1">
      <c r="A22" s="28" t="s">
        <v>30</v>
      </c>
      <c r="B22" s="62"/>
      <c r="C22" s="101" t="s">
        <v>23</v>
      </c>
      <c r="D22" s="101"/>
      <c r="E22" s="29"/>
      <c r="F22" s="30">
        <v>410809198862</v>
      </c>
      <c r="G22" s="30">
        <v>409717633548</v>
      </c>
      <c r="H22" s="72"/>
      <c r="I22" s="87"/>
      <c r="M22" s="30">
        <v>409717633548</v>
      </c>
      <c r="N22" s="114">
        <f t="shared" si="1"/>
        <v>0</v>
      </c>
    </row>
    <row r="23" spans="1:14" ht="39.950000000000003" customHeight="1">
      <c r="A23" s="28" t="s">
        <v>31</v>
      </c>
      <c r="B23" s="62"/>
      <c r="C23" s="101" t="s">
        <v>25</v>
      </c>
      <c r="D23" s="101"/>
      <c r="E23" s="29"/>
      <c r="F23" s="30"/>
      <c r="G23" s="30"/>
      <c r="H23" s="72"/>
      <c r="I23" s="87">
        <f t="shared" si="0"/>
        <v>0</v>
      </c>
      <c r="M23" s="30"/>
      <c r="N23" s="114">
        <f t="shared" si="1"/>
        <v>0</v>
      </c>
    </row>
    <row r="24" spans="1:14" ht="20.25" customHeight="1">
      <c r="A24" s="28" t="s">
        <v>32</v>
      </c>
      <c r="B24" s="62"/>
      <c r="C24" s="101" t="s">
        <v>27</v>
      </c>
      <c r="D24" s="101"/>
      <c r="E24" s="29"/>
      <c r="F24" s="31">
        <v>12932.42</v>
      </c>
      <c r="G24" s="31">
        <v>12897.28</v>
      </c>
      <c r="H24" s="72"/>
      <c r="I24" s="87"/>
      <c r="M24" s="31">
        <v>12897.28</v>
      </c>
      <c r="N24" s="114">
        <f t="shared" si="1"/>
        <v>0</v>
      </c>
    </row>
    <row r="25" spans="1:14" ht="38.450000000000003" customHeight="1">
      <c r="A25" s="26" t="s">
        <v>33</v>
      </c>
      <c r="B25" s="96" t="s">
        <v>34</v>
      </c>
      <c r="C25" s="96"/>
      <c r="D25" s="96"/>
      <c r="E25" s="26"/>
      <c r="F25" s="33">
        <v>1091565314</v>
      </c>
      <c r="G25" s="33">
        <v>408204994</v>
      </c>
      <c r="H25" s="72">
        <f>F22-F18</f>
        <v>1091565314</v>
      </c>
      <c r="I25" s="87">
        <f t="shared" si="0"/>
        <v>0</v>
      </c>
      <c r="M25" s="33">
        <v>408204994</v>
      </c>
      <c r="N25" s="114">
        <f t="shared" si="1"/>
        <v>0</v>
      </c>
    </row>
    <row r="26" spans="1:14" ht="39" customHeight="1">
      <c r="A26" s="29" t="s">
        <v>35</v>
      </c>
      <c r="B26" s="63"/>
      <c r="C26" s="102" t="s">
        <v>36</v>
      </c>
      <c r="D26" s="102"/>
      <c r="E26" s="28"/>
      <c r="F26" s="57">
        <v>1116275937</v>
      </c>
      <c r="G26" s="57">
        <v>384044839</v>
      </c>
      <c r="H26" s="72"/>
      <c r="I26" s="87"/>
      <c r="M26" s="57">
        <v>384044839</v>
      </c>
      <c r="N26" s="114">
        <f t="shared" si="1"/>
        <v>0</v>
      </c>
    </row>
    <row r="27" spans="1:14" ht="48.75" customHeight="1">
      <c r="A27" s="29" t="s">
        <v>37</v>
      </c>
      <c r="B27" s="63"/>
      <c r="C27" s="101" t="s">
        <v>38</v>
      </c>
      <c r="D27" s="101"/>
      <c r="E27" s="28"/>
      <c r="F27" s="30">
        <v>-24710623</v>
      </c>
      <c r="G27" s="30">
        <v>24160155</v>
      </c>
      <c r="H27" s="72">
        <f>F25-F26</f>
        <v>-24710623</v>
      </c>
      <c r="I27" s="87">
        <f t="shared" si="0"/>
        <v>0</v>
      </c>
      <c r="M27" s="30">
        <v>24160155</v>
      </c>
      <c r="N27" s="114">
        <f t="shared" si="1"/>
        <v>0</v>
      </c>
    </row>
    <row r="28" spans="1:14" ht="35.450000000000003" customHeight="1">
      <c r="A28" s="29" t="s">
        <v>39</v>
      </c>
      <c r="B28" s="63"/>
      <c r="C28" s="101" t="s">
        <v>40</v>
      </c>
      <c r="D28" s="101"/>
      <c r="E28" s="29"/>
      <c r="F28" s="34"/>
      <c r="G28" s="34"/>
      <c r="H28" s="72"/>
      <c r="I28" s="87">
        <f t="shared" si="0"/>
        <v>0</v>
      </c>
      <c r="M28" s="34"/>
      <c r="N28" s="114">
        <f t="shared" si="1"/>
        <v>0</v>
      </c>
    </row>
    <row r="29" spans="1:14" ht="52.5" customHeight="1">
      <c r="A29" s="26" t="s">
        <v>41</v>
      </c>
      <c r="B29" s="96" t="s">
        <v>42</v>
      </c>
      <c r="C29" s="96"/>
      <c r="D29" s="96"/>
      <c r="E29" s="35"/>
      <c r="F29" s="77">
        <v>35.14</v>
      </c>
      <c r="G29" s="77">
        <v>12.09</v>
      </c>
      <c r="H29" s="72">
        <f>F24-F20</f>
        <v>35.139999999999418</v>
      </c>
      <c r="I29" s="87">
        <f t="shared" si="0"/>
        <v>5.8264504332328215E-13</v>
      </c>
      <c r="M29" s="77">
        <v>12.09</v>
      </c>
      <c r="N29" s="114">
        <f t="shared" si="1"/>
        <v>0</v>
      </c>
    </row>
    <row r="30" spans="1:14" ht="34.5" customHeight="1">
      <c r="A30" s="26" t="s">
        <v>43</v>
      </c>
      <c r="B30" s="96" t="s">
        <v>56</v>
      </c>
      <c r="C30" s="96"/>
      <c r="D30" s="96"/>
      <c r="E30" s="26"/>
      <c r="F30" s="36"/>
      <c r="G30" s="36"/>
      <c r="H30" s="72"/>
      <c r="I30" s="87"/>
      <c r="M30" s="36"/>
      <c r="N30" s="114">
        <f t="shared" si="1"/>
        <v>0</v>
      </c>
    </row>
    <row r="31" spans="1:14" ht="18" customHeight="1">
      <c r="A31" s="28" t="s">
        <v>44</v>
      </c>
      <c r="B31" s="64"/>
      <c r="C31" s="101" t="s">
        <v>45</v>
      </c>
      <c r="D31" s="101"/>
      <c r="E31" s="29"/>
      <c r="F31" s="78">
        <v>13807.23</v>
      </c>
      <c r="G31" s="31">
        <v>13807.23</v>
      </c>
      <c r="H31" s="72"/>
      <c r="I31" s="87"/>
      <c r="M31" s="31">
        <v>13807.23</v>
      </c>
      <c r="N31" s="114">
        <f t="shared" si="1"/>
        <v>0</v>
      </c>
    </row>
    <row r="32" spans="1:14" ht="19.5" customHeight="1">
      <c r="A32" s="28" t="s">
        <v>46</v>
      </c>
      <c r="B32" s="64"/>
      <c r="C32" s="101" t="s">
        <v>47</v>
      </c>
      <c r="D32" s="101"/>
      <c r="E32" s="29"/>
      <c r="F32" s="31">
        <v>12024.35</v>
      </c>
      <c r="G32" s="31">
        <v>12020.75</v>
      </c>
      <c r="H32" s="72"/>
      <c r="I32" s="87"/>
      <c r="M32" s="31">
        <v>12020.75</v>
      </c>
      <c r="N32" s="114">
        <f t="shared" si="1"/>
        <v>0</v>
      </c>
    </row>
    <row r="33" spans="1:14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I33" s="87"/>
      <c r="J33" s="66" t="s">
        <v>57</v>
      </c>
      <c r="K33" s="66" t="s">
        <v>58</v>
      </c>
      <c r="M33" s="38"/>
      <c r="N33" s="114">
        <f t="shared" si="1"/>
        <v>0</v>
      </c>
    </row>
    <row r="34" spans="1:14" ht="33.6" customHeight="1">
      <c r="A34" s="39">
        <v>6.1</v>
      </c>
      <c r="B34" s="65"/>
      <c r="C34" s="97" t="s">
        <v>49</v>
      </c>
      <c r="D34" s="97"/>
      <c r="E34" s="29"/>
      <c r="F34" s="31">
        <f>J34+K34</f>
        <v>30335898.82</v>
      </c>
      <c r="G34" s="31">
        <v>30340247.169999998</v>
      </c>
      <c r="I34" s="87"/>
      <c r="J34" s="66">
        <v>1750905.96</v>
      </c>
      <c r="K34" s="73">
        <v>28584992.859999999</v>
      </c>
      <c r="M34" s="31">
        <v>30340247.169999998</v>
      </c>
      <c r="N34" s="114">
        <f t="shared" si="1"/>
        <v>0</v>
      </c>
    </row>
    <row r="35" spans="1:14" ht="31.5" customHeight="1">
      <c r="A35" s="39">
        <v>6.2</v>
      </c>
      <c r="B35" s="65"/>
      <c r="C35" s="97" t="s">
        <v>50</v>
      </c>
      <c r="D35" s="97"/>
      <c r="E35" s="29"/>
      <c r="F35" s="30">
        <f>F34*F24</f>
        <v>392316584617.74438</v>
      </c>
      <c r="G35" s="30">
        <v>391306663020.69757</v>
      </c>
      <c r="I35" s="87"/>
      <c r="J35" s="75"/>
      <c r="K35" s="76"/>
      <c r="M35" s="30">
        <v>391306663020.69757</v>
      </c>
      <c r="N35" s="114">
        <f t="shared" si="1"/>
        <v>0</v>
      </c>
    </row>
    <row r="36" spans="1:14" ht="34.5" customHeight="1">
      <c r="A36" s="39">
        <v>6.3</v>
      </c>
      <c r="B36" s="65"/>
      <c r="C36" s="97" t="s">
        <v>51</v>
      </c>
      <c r="D36" s="97"/>
      <c r="E36" s="29"/>
      <c r="F36" s="40">
        <f>F35/F22</f>
        <v>0.95498490711628958</v>
      </c>
      <c r="G36" s="40">
        <v>0.95506424664257095</v>
      </c>
      <c r="I36" s="87"/>
      <c r="M36" s="40">
        <v>0.95506424664257095</v>
      </c>
      <c r="N36" s="114">
        <f t="shared" si="1"/>
        <v>0</v>
      </c>
    </row>
    <row r="37" spans="1:14" ht="32.25" customHeight="1">
      <c r="A37" s="25" t="s">
        <v>4</v>
      </c>
      <c r="B37" s="89" t="s">
        <v>52</v>
      </c>
      <c r="C37" s="89"/>
      <c r="D37" s="89"/>
      <c r="E37" s="25"/>
      <c r="F37" s="41"/>
      <c r="G37" s="41"/>
      <c r="I37" s="69"/>
    </row>
    <row r="38" spans="1:14" ht="6.75" customHeight="1">
      <c r="A38" s="42"/>
      <c r="B38" s="43"/>
      <c r="C38" s="43"/>
      <c r="D38" s="43"/>
      <c r="E38" s="42"/>
      <c r="F38" s="44"/>
      <c r="G38" s="44"/>
    </row>
    <row r="39" spans="1:14" ht="17.45" customHeight="1">
      <c r="A39" s="95"/>
      <c r="B39" s="95"/>
      <c r="C39" s="95"/>
      <c r="D39" s="95"/>
      <c r="E39" s="95"/>
      <c r="F39" s="95"/>
      <c r="G39" s="95"/>
    </row>
    <row r="40" spans="1:14" ht="15" customHeight="1">
      <c r="A40" s="42"/>
      <c r="B40" s="43"/>
      <c r="C40" s="43"/>
      <c r="D40" s="43"/>
      <c r="E40" s="42"/>
      <c r="F40" s="44"/>
      <c r="G40" s="44"/>
    </row>
    <row r="41" spans="1:14" ht="15" customHeight="1">
      <c r="A41" s="90" t="s">
        <v>5</v>
      </c>
      <c r="B41" s="90"/>
      <c r="C41" s="90"/>
      <c r="D41" s="59"/>
      <c r="E41" s="59"/>
      <c r="F41" s="91" t="s">
        <v>53</v>
      </c>
      <c r="G41" s="91"/>
    </row>
    <row r="42" spans="1:14" ht="15" customHeight="1">
      <c r="A42" s="92" t="s">
        <v>6</v>
      </c>
      <c r="B42" s="92"/>
      <c r="C42" s="92"/>
      <c r="D42" s="61"/>
      <c r="E42" s="61"/>
      <c r="F42" s="93" t="s">
        <v>7</v>
      </c>
      <c r="G42" s="93"/>
    </row>
    <row r="43" spans="1:14" ht="9.75" customHeight="1">
      <c r="A43" s="60"/>
      <c r="B43" s="60"/>
      <c r="C43" s="60"/>
      <c r="D43" s="61"/>
      <c r="E43" s="61"/>
      <c r="F43" s="61"/>
      <c r="G43" s="61"/>
    </row>
    <row r="44" spans="1:14" ht="9.75" customHeight="1">
      <c r="A44" s="60"/>
      <c r="B44" s="60"/>
      <c r="C44" s="60"/>
      <c r="D44" s="61"/>
      <c r="E44" s="61"/>
      <c r="F44" s="61"/>
      <c r="G44" s="61"/>
    </row>
    <row r="45" spans="1:14" ht="15" customHeight="1">
      <c r="A45" s="60"/>
      <c r="B45" s="60"/>
      <c r="C45" s="60"/>
      <c r="D45" s="61"/>
      <c r="E45" s="61"/>
      <c r="F45" s="61"/>
      <c r="G45" s="61"/>
    </row>
    <row r="46" spans="1:14" ht="15.75">
      <c r="A46" s="60"/>
      <c r="B46" s="60"/>
      <c r="C46" s="60"/>
      <c r="D46" s="45"/>
      <c r="E46" s="45"/>
      <c r="F46" s="46"/>
      <c r="G46" s="45"/>
    </row>
    <row r="47" spans="1:14" ht="15.75">
      <c r="A47" s="79"/>
      <c r="B47" s="79"/>
      <c r="C47" s="79"/>
      <c r="D47" s="45"/>
      <c r="E47" s="45"/>
      <c r="F47" s="46"/>
      <c r="G47" s="45"/>
    </row>
    <row r="48" spans="1:14" ht="15.75">
      <c r="A48" s="79"/>
      <c r="B48" s="79"/>
      <c r="C48" s="79"/>
      <c r="D48" s="45"/>
      <c r="E48" s="45"/>
      <c r="F48" s="46"/>
      <c r="G48" s="45"/>
    </row>
    <row r="49" spans="1:7" ht="15.75">
      <c r="A49" s="79"/>
      <c r="B49" s="79"/>
      <c r="C49" s="79"/>
      <c r="D49" s="45"/>
      <c r="E49" s="45"/>
      <c r="F49" s="46"/>
      <c r="G49" s="45"/>
    </row>
    <row r="50" spans="1:7" ht="15.75">
      <c r="A50" s="79"/>
      <c r="B50" s="79"/>
      <c r="C50" s="79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4"/>
      <c r="B52" s="74"/>
      <c r="C52" s="74"/>
      <c r="D52" s="45"/>
      <c r="E52" s="45"/>
      <c r="F52" s="46"/>
      <c r="G52" s="45"/>
    </row>
    <row r="53" spans="1:7" ht="15.75">
      <c r="A53" s="74"/>
      <c r="B53" s="74"/>
      <c r="C53" s="74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94" t="s">
        <v>63</v>
      </c>
      <c r="B57" s="94"/>
      <c r="C57" s="94"/>
      <c r="D57" s="50"/>
      <c r="E57" s="50"/>
      <c r="F57" s="94" t="s">
        <v>8</v>
      </c>
      <c r="G57" s="94"/>
    </row>
    <row r="58" spans="1:7" ht="15.75" customHeight="1">
      <c r="A58" s="71" t="s">
        <v>64</v>
      </c>
      <c r="B58" s="52"/>
      <c r="C58" s="53"/>
      <c r="D58" s="54"/>
      <c r="E58" s="50"/>
      <c r="F58" s="100"/>
      <c r="G58" s="100"/>
    </row>
    <row r="59" spans="1:7" ht="18.75" customHeight="1">
      <c r="A59" s="55" t="s">
        <v>60</v>
      </c>
      <c r="B59" s="56"/>
      <c r="C59" s="56"/>
      <c r="D59" s="55"/>
      <c r="E59" s="55"/>
      <c r="F59" s="88"/>
      <c r="G59" s="88"/>
    </row>
  </sheetData>
  <mergeCells count="40">
    <mergeCell ref="A1:G1"/>
    <mergeCell ref="A2:G2"/>
    <mergeCell ref="A4:G4"/>
    <mergeCell ref="D6:G6"/>
    <mergeCell ref="D7:G7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83d73704d0734f07a31b4122177dec61.psdsxs" Id="R01d5a939d8e04cf4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u335uwXUo21m4Ds946gxt2fZqYH9x6zTeOHMDt9Cn2E=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h3/vqnDeOHbRSSK0o5PuP9i2LDBM6u3mB+A3b+ZteT4=</DigestValue>
    </Reference>
  </SignedInfo>
  <SignatureValue>g01/mNi3vnhoAL4reabVAIc0BuXr9a3/9tcZVN1iLAW57m6uqhOagBlWozCR1rqx9dqQXkihU0BS
poJzUbUTj5XPR5Y/q9i8fE9wCyaxJM3YhWUWFNFEewPkgOdS/XgcioqykNjBfeEy4VjdD+Q2mXCp
53Uw8gVvIqpy0Ju9jL34oaJeA6caehu2nUlpyq8n3HiRljEz8HO4bqFpu6HtYhRn51MJl6ePs6Pq
EeJvrsGpEfg1zqaVMBzh6ZUwY3NhU7OL6fYWbLdaAUq6ObpjdR9G+EKrvflo0NFe9BRByN79R06Q
6N0mfZj5zPbcSpK63MIn45U4CTOvyq4hEjQ7ZQ==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</Transform>
          <Transform Algorithm="http://www.w3.org/TR/2001/REC-xml-c14n-20010315"/>
        </Transforms>
        <DigestMethod Algorithm="http://www.w3.org/2001/04/xmlenc#sha256"/>
        <DigestValue>APL8YGyf5CzBV49B1EXxRR6G42iDXj/zddEoULmhylU=</DigestValue>
      </Reference>
      <Reference URI="/xl/calcChain.xml?ContentType=application/vnd.openxmlformats-officedocument.spreadsheetml.calcChain+xml">
        <DigestMethod Algorithm="http://www.w3.org/2001/04/xmlenc#sha256"/>
        <DigestValue>t6fW6siM/Wnqt6Wh50Nqce4Bsm+UHPPctYNd0z5eFns=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mk5glq/wgXMT4Ixq5YT4sQkH443xW/c9d1yC56mSfp4=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NkqwkNEOfHwAnRgoftBSQ2Cqv0lujnVhcXgehJBkMIE=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a9WOgv2ciZRBt6aqGUigLof+LUHa0yL/W4MaH5/UOd4=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HheCtSa4V3daH3dutG5J9rAdiwMnHyopeg0Q/gY3FIs=</DigestValue>
      </Reference>
      <Reference URI="/xl/media/image1.png?ContentType=image/png">
        <DigestMethod Algorithm="http://www.w3.org/2001/04/xmlenc#sha256"/>
        <DigestValue>nm7L/P9WE9GNscuDnBKAar5SNauglawjFq/j/r/Q3Y0=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kXJkTziRMK2sYRPLxbUbNSQN5u0R+bxjgrk1KP3oqoc=</DigestValue>
      </Reference>
      <Reference URI="/xl/sharedStrings.xml?ContentType=application/vnd.openxmlformats-officedocument.spreadsheetml.sharedStrings+xml">
        <DigestMethod Algorithm="http://www.w3.org/2001/04/xmlenc#sha256"/>
        <DigestValue>kGcN7z1hTNu2qMVJzebUEeYKNUOueUOv8vew4ohAv28=</DigestValue>
      </Reference>
      <Reference URI="/xl/styles.xml?ContentType=application/vnd.openxmlformats-officedocument.spreadsheetml.styles+xml">
        <DigestMethod Algorithm="http://www.w3.org/2001/04/xmlenc#sha256"/>
        <DigestValue>yKSKX2p41dfeYlSULMz6FLwjcfkfgETr366bSJnxPno=</DigestValue>
      </Reference>
      <Reference URI="/xl/theme/theme1.xml?ContentType=application/vnd.openxmlformats-officedocument.theme+xml">
        <DigestMethod Algorithm="http://www.w3.org/2001/04/xmlenc#sha256"/>
        <DigestValue>61zbtX1AjYjOpp67CFt6sVFeGZR+5h3Zdg04OIMCnG0=</DigestValue>
      </Reference>
      <Reference URI="/xl/workbook.xml?ContentType=application/vnd.openxmlformats-officedocument.spreadsheetml.sheet.main+xml">
        <DigestMethod Algorithm="http://www.w3.org/2001/04/xmlenc#sha256"/>
        <DigestValue>eRs50/rO+nlMyik1vAKaZ+XSYRw2zEkWFzIvGF9V+U4=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VjvbWCKFW+cctnCR6AKd7SJl3m4DmuZuG/khLBWGNw4=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2025-07-15T07:20:38Z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2025-07-15T07:20:38Z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NGUYEN THI NGOC HUYEN</cp:lastModifiedBy>
  <cp:lastPrinted>2025-07-15T07:17:35Z</cp:lastPrinted>
  <dcterms:created xsi:type="dcterms:W3CDTF">2019-09-12T07:24:11Z</dcterms:created>
  <dcterms:modified xsi:type="dcterms:W3CDTF">2025-07-15T07:17:35Z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